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2 Дог ПРОДАЖА\163 0203 реализация шлангов 52 шт\1 документы на сайт От Ерина А\"/>
    </mc:Choice>
  </mc:AlternateContent>
  <bookViews>
    <workbookView xWindow="0" yWindow="0" windowWidth="26115" windowHeight="11490"/>
  </bookViews>
  <sheets>
    <sheet name="Лист2" sheetId="2" r:id="rId1"/>
    <sheet name="Лист3" sheetId="3" r:id="rId2"/>
  </sheets>
  <definedNames>
    <definedName name="_xlnm._FilterDatabase" localSheetId="0" hidden="1">Лист2!$A$8:$S$22</definedName>
  </definedNames>
  <calcPr calcId="162913"/>
</workbook>
</file>

<file path=xl/calcChain.xml><?xml version="1.0" encoding="utf-8"?>
<calcChain xmlns="http://schemas.openxmlformats.org/spreadsheetml/2006/main">
  <c r="Q22" i="2" l="1"/>
  <c r="P9" i="2"/>
  <c r="P11" i="2" l="1"/>
  <c r="N11" i="2"/>
  <c r="O11" i="2" s="1"/>
  <c r="M11" i="2"/>
  <c r="N10" i="2"/>
  <c r="M13" i="2" l="1"/>
  <c r="N13" i="2"/>
  <c r="O13" i="2" s="1"/>
  <c r="M14" i="2"/>
  <c r="N14" i="2"/>
  <c r="O14" i="2" s="1"/>
  <c r="M15" i="2"/>
  <c r="N15" i="2"/>
  <c r="O15" i="2" s="1"/>
  <c r="M16" i="2"/>
  <c r="N16" i="2"/>
  <c r="O16" i="2" s="1"/>
  <c r="M17" i="2"/>
  <c r="N17" i="2"/>
  <c r="O17" i="2" s="1"/>
  <c r="M18" i="2"/>
  <c r="N18" i="2"/>
  <c r="O18" i="2" s="1"/>
  <c r="M19" i="2"/>
  <c r="N19" i="2"/>
  <c r="O19" i="2" s="1"/>
  <c r="M20" i="2"/>
  <c r="N20" i="2"/>
  <c r="O20" i="2" s="1"/>
  <c r="M21" i="2"/>
  <c r="N21" i="2"/>
  <c r="P12" i="2"/>
  <c r="P13" i="2"/>
  <c r="P14" i="2"/>
  <c r="P15" i="2"/>
  <c r="P16" i="2"/>
  <c r="P17" i="2"/>
  <c r="P18" i="2"/>
  <c r="P19" i="2"/>
  <c r="P20" i="2"/>
  <c r="P21" i="2"/>
  <c r="N12" i="2"/>
  <c r="O12" i="2" s="1"/>
  <c r="M12" i="2"/>
  <c r="O21" i="2" l="1"/>
  <c r="N22" i="2"/>
  <c r="P10" i="2"/>
  <c r="P22" i="2" s="1"/>
  <c r="L9" i="2"/>
  <c r="M9" i="2" s="1"/>
  <c r="M10" i="2"/>
  <c r="O9" i="2"/>
  <c r="O10" i="2"/>
  <c r="H24" i="2" l="1"/>
  <c r="H25" i="2"/>
  <c r="O22" i="2"/>
  <c r="G24" i="2" l="1"/>
  <c r="G25" i="2" s="1"/>
</calcChain>
</file>

<file path=xl/sharedStrings.xml><?xml version="1.0" encoding="utf-8"?>
<sst xmlns="http://schemas.openxmlformats.org/spreadsheetml/2006/main" count="133" uniqueCount="75">
  <si>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</si>
  <si>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</si>
  <si>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</si>
  <si>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</si>
  <si>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</si>
  <si>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Номер модели/
 Model num</t>
  </si>
  <si>
    <t>БЛАНК КОМПАНИИ-УЧАСТНИЦЫ ТЕНДЕРА/ Bidder’s letterhead</t>
  </si>
  <si>
    <t>шт</t>
  </si>
  <si>
    <t>Валюта/ Currency</t>
  </si>
  <si>
    <t>Item / Поз.</t>
  </si>
  <si>
    <t>Кол-во компл./ QTY sets</t>
  </si>
  <si>
    <t>Итого по тендерному предложению / BID Total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</si>
  <si>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</si>
  <si>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Примечание: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</si>
  <si>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</si>
  <si>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</si>
  <si>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</si>
  <si>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Условия оплаты: Аванс 100% / Terms of payment: Advance payment 100%</t>
  </si>
  <si>
    <t>Артикул</t>
  </si>
  <si>
    <t>RUR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</si>
  <si>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</si>
  <si>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2.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</si>
  <si>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t xml:space="preserve">1.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</si>
  <si>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Итого сумма без НДС составляет/ Total amount excluding VAT</t>
  </si>
  <si>
    <t xml:space="preserve">Технические характеристики, / technic </t>
  </si>
  <si>
    <t xml:space="preserve">Начальная минимальная цена, руб. ,без учета НДС / Initial minimum price excl VAT, RUR </t>
  </si>
  <si>
    <t>МТ</t>
  </si>
  <si>
    <t>необходимо заполнить</t>
  </si>
  <si>
    <t>Блочно-модульный вагончик
 (модульное здание из 6 блоков, 75 м2)</t>
  </si>
  <si>
    <t xml:space="preserve">Начальная минимальная цена, руб. ,с учетом НДС 20% / Initial minimum price incl VAT 20, RUR </t>
  </si>
  <si>
    <t xml:space="preserve">Начальная минимальная стоимость, руб. ,без учета НДС / Initial minimum sum excl VAT, RUR </t>
  </si>
  <si>
    <t xml:space="preserve">Начальная минимальная стоимость, руб. ,с учетом НДС 20% / Initial minimum sum incl VAT 20, RUR </t>
  </si>
  <si>
    <r>
      <t xml:space="preserve">Стоимость </t>
    </r>
    <r>
      <rPr>
        <b/>
        <u/>
        <sz val="13"/>
        <color theme="1"/>
        <rFont val="Times New Roman"/>
        <family val="1"/>
        <charset val="204"/>
      </rPr>
      <t>с НДС 20%</t>
    </r>
    <r>
      <rPr>
        <b/>
        <sz val="13"/>
        <color theme="1"/>
        <rFont val="Times New Roman"/>
        <family val="1"/>
        <charset val="204"/>
      </rPr>
      <t>, руб/ Price  with VAT 20%, RUB</t>
    </r>
  </si>
  <si>
    <t xml:space="preserve">Условия покупки: </t>
  </si>
  <si>
    <t>1. Демонтаж и вывоз оборудования проиводится силами и за счет Покупателя, включая все возникающие при этом расходы</t>
  </si>
  <si>
    <t>2. Покупатель не имеет претензий к качеству Товара, Покупатель заранее ознакомился с техническим состоянием оборудования</t>
  </si>
  <si>
    <t>Модульный офис в комплекте, в соответсвии с приложением № 7</t>
  </si>
  <si>
    <t>Закупка № 0203-Proc-2019 / Purchase №0203-Proc-2019</t>
  </si>
  <si>
    <t>Б\у полуплавающий рукав специальной конструкции с двойным каркасом, c одним усиленным концом,1-й от буя, 24”х30 футов</t>
  </si>
  <si>
    <t>Б/У Морской шланг, первый от буя, модель SEAFLEX M2070F-HA согласно чертежа YRC DWG. No MH-2633-02AR1</t>
  </si>
  <si>
    <t>Б\у магистральный плавающий рукав с двойным каркасом, 24”х35 футов</t>
  </si>
  <si>
    <t>Б\у плавающий рукав специальной конструкции, с двойным каркасом, 2-й от буя, 24”х35 футов</t>
  </si>
  <si>
    <t>FW 5100 EH</t>
  </si>
  <si>
    <t>M2070F-HA</t>
  </si>
  <si>
    <t>М3070F-HA</t>
  </si>
  <si>
    <t>MМ3070F-HA</t>
  </si>
  <si>
    <t>FW 6100 H4</t>
  </si>
  <si>
    <t>DCHM 4070F-HA</t>
  </si>
  <si>
    <t xml:space="preserve">M2090S-HA </t>
  </si>
  <si>
    <t>H3070F-HA</t>
  </si>
  <si>
    <t>-</t>
  </si>
  <si>
    <t>Yokohama</t>
  </si>
  <si>
    <t>bridgestone</t>
  </si>
  <si>
    <t>yokohama</t>
  </si>
  <si>
    <t>FW6400 B4</t>
  </si>
  <si>
    <t>Б/у Морской шланг, второй от буя, модель SEAFLEX M3070F-HA согласно чертежа YRC DWG. No MH-2634-02</t>
  </si>
  <si>
    <t>Б/у Морской шланг с интегральным переходником 24"-16", модель SEAFLEX M4070F-HA согласно чертежа YRC DWG. No MH-2637-02</t>
  </si>
  <si>
    <t>Б/У Морской шланг Подводный усиленный на одном конце, модель SEAFLEX M2090S-HA согласно чертежа YRC DWG. No MH-2640-02A</t>
  </si>
  <si>
    <t>Б/У Морской шланг магистральный, модель SEAFLEX H3070F-HA</t>
  </si>
  <si>
    <t>Б/у Морской шланг, третий/четвертый от буя, модель SEAFLEX MM3070F-HA согласно чертежа YRC DWG. No MH-2635-02</t>
  </si>
  <si>
    <t>Номенклатурный номер/ Номер Оборудования</t>
  </si>
  <si>
    <t>FA77392</t>
  </si>
  <si>
    <t xml:space="preserve">FA77663
FA77662
</t>
  </si>
  <si>
    <t>FA77670</t>
  </si>
  <si>
    <t>Сплит-система ROVEX RS-12ST1</t>
  </si>
  <si>
    <t>Сплит-система QUATTRO CLIMA</t>
  </si>
  <si>
    <t>,</t>
  </si>
  <si>
    <t>Кирилловка</t>
  </si>
  <si>
    <t>Склад/Warehouse</t>
  </si>
  <si>
    <t>Склад на Резервуарном парке Морского Терминала КТК</t>
  </si>
  <si>
    <t>Склад п. Кирилловка, Красная 108 А</t>
  </si>
  <si>
    <t xml:space="preserve">Производитель/
manufacturer </t>
  </si>
  <si>
    <r>
      <t xml:space="preserve">Стоимость ПРЕДЛОЖЕНИЯ  </t>
    </r>
    <r>
      <rPr>
        <b/>
        <u/>
        <sz val="13"/>
        <color theme="1"/>
        <rFont val="Times New Roman"/>
        <family val="1"/>
        <charset val="204"/>
      </rPr>
      <t>без НДС</t>
    </r>
    <r>
      <rPr>
        <b/>
        <sz val="13"/>
        <color theme="1"/>
        <rFont val="Times New Roman"/>
        <family val="1"/>
        <charset val="204"/>
      </rPr>
      <t>, руб/ Price excl VAT, RUB</t>
    </r>
  </si>
  <si>
    <t xml:space="preserve">Итого НДС (20%) составляет / Total Vat  (18%) </t>
  </si>
  <si>
    <t>3. Позиция 1 реализуется толко с позицией 2 и позицией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</si>
</sst>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₽&quot;;\-#,##0.00\ &quot;₽&quot;"/>
    <numFmt numFmtId="164" formatCode="_-* #,##0.00\ _₽_-;\-* #,##0.00\ _₽_-;_-* &quot;-&quot;??\ _₽_-;_-@_-"/>
    <numFmt numFmtId="165" formatCode="_-* #,##0.00\ [$₽-419]_-;\-* #,##0.00\ [$₽-419]_-;_-* &quot;-&quot;??\ [$₽-419]_-;_-@_-"/>
    <numFmt numFmtId="166" formatCode="#,##0.00\ &quot;₽&quot;"/>
  </numFmts>
  <fonts count="22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70C0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6"/>
      <name val="Calibri"/>
      <family val="2"/>
      <charset val="204"/>
      <scheme val="minor"/>
    </font>
    <font>
      <b/>
      <sz val="14"/>
      <name val="Arial Cyr"/>
      <charset val="204"/>
    </font>
    <font>
      <sz val="16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0" borderId="0"/>
    <xf numFmtId="164" fontId="9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0" xfId="0" applyFont="1"/>
    <xf numFmtId="0" fontId="10" fillId="0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2" fillId="0" borderId="0" xfId="0" applyFont="1"/>
    <xf numFmtId="165" fontId="5" fillId="0" borderId="0" xfId="0" applyNumberFormat="1" applyFont="1" applyAlignment="1">
      <alignment horizontal="center" vertical="center" wrapText="1"/>
    </xf>
    <xf numFmtId="0" fontId="15" fillId="0" borderId="0" xfId="0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166" fontId="16" fillId="0" borderId="1" xfId="0" applyNumberFormat="1" applyFont="1" applyFill="1" applyBorder="1" applyAlignment="1">
      <alignment horizontal="center" vertical="center" wrapText="1"/>
    </xf>
    <xf numFmtId="166" fontId="5" fillId="2" borderId="5" xfId="0" applyNumberFormat="1" applyFont="1" applyFill="1" applyBorder="1" applyAlignment="1">
      <alignment horizontal="right" vertical="center" wrapText="1"/>
    </xf>
    <xf numFmtId="7" fontId="8" fillId="0" borderId="1" xfId="2" applyNumberFormat="1" applyFont="1" applyFill="1" applyBorder="1" applyAlignment="1">
      <alignment horizontal="center" vertical="center" wrapText="1"/>
    </xf>
    <xf numFmtId="7" fontId="2" fillId="0" borderId="0" xfId="0" applyNumberFormat="1" applyFont="1" applyAlignment="1">
      <alignment horizontal="left"/>
    </xf>
    <xf numFmtId="0" fontId="5" fillId="2" borderId="5" xfId="0" applyFont="1" applyFill="1" applyBorder="1" applyAlignment="1">
      <alignment horizontal="right" vertical="center" wrapText="1"/>
    </xf>
    <xf numFmtId="0" fontId="15" fillId="3" borderId="0" xfId="0" applyFont="1" applyFill="1" applyBorder="1" applyAlignment="1">
      <alignment horizont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7" fontId="8" fillId="3" borderId="1" xfId="2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66" fontId="16" fillId="0" borderId="5" xfId="0" applyNumberFormat="1" applyFont="1" applyFill="1" applyBorder="1" applyAlignment="1">
      <alignment horizontal="center" vertical="center" wrapText="1"/>
    </xf>
    <xf numFmtId="7" fontId="8" fillId="3" borderId="5" xfId="2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3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</cellXfs>
  <cellStyles count="4">
    <cellStyle name="Normal 4" xfId="1"/>
    <cellStyle name="Гиперссылка" xfId="3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zoomScale="40" zoomScaleNormal="40" workbookViewId="0">
      <selection activeCell="P41" sqref="A1:S41"/>
    </sheetView>
  </sheetViews>
  <sheetFormatPr defaultRowHeight="15" x14ac:dyDescent="0.25"/>
  <cols>
    <col min="1" max="1" width="6.42578125" customWidth="1"/>
    <col min="2" max="2" width="18.28515625" hidden="1" customWidth="1"/>
    <col min="3" max="5" width="24" customWidth="1"/>
    <col min="6" max="6" width="76.42578125" customWidth="1"/>
    <col min="7" max="7" width="19.7109375" hidden="1" customWidth="1"/>
    <col min="8" max="8" width="28" customWidth="1"/>
    <col min="9" max="9" width="25.42578125" customWidth="1"/>
    <col min="10" max="10" width="9.85546875" customWidth="1"/>
    <col min="11" max="11" width="14" customWidth="1"/>
    <col min="12" max="13" width="23.28515625" customWidth="1"/>
    <col min="14" max="14" width="24.85546875" customWidth="1"/>
    <col min="15" max="15" width="25.140625" customWidth="1"/>
    <col min="16" max="16" width="26.140625" customWidth="1"/>
    <col min="17" max="17" width="39.85546875" customWidth="1"/>
    <col min="18" max="18" width="13.5703125" customWidth="1"/>
    <col min="19" max="19" width="33.7109375" customWidth="1"/>
  </cols>
  <sheetData>
    <row r="1" spans="1:19" ht="21" x14ac:dyDescent="0.35">
      <c r="A1" s="7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0.25" x14ac:dyDescent="0.25">
      <c r="A2" s="45" t="s">
        <v>15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ht="20.25" x14ac:dyDescent="0.25">
      <c r="A3" s="45" t="s">
        <v>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ht="20.25" x14ac:dyDescent="0.25">
      <c r="A4" s="46" t="s">
        <v>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 ht="20.25" x14ac:dyDescent="0.25">
      <c r="A5" s="47" t="s">
        <v>16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</row>
    <row r="6" spans="1:19" ht="20.25" x14ac:dyDescent="0.25">
      <c r="A6" s="48" t="s">
        <v>37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</row>
    <row r="7" spans="1:19" ht="21" x14ac:dyDescent="0.3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6"/>
      <c r="Q7" s="23" t="s">
        <v>27</v>
      </c>
      <c r="R7" s="11"/>
      <c r="S7" s="11"/>
    </row>
    <row r="8" spans="1:19" ht="139.15" customHeight="1" x14ac:dyDescent="0.25">
      <c r="A8" s="9" t="s">
        <v>9</v>
      </c>
      <c r="B8" s="9" t="s">
        <v>18</v>
      </c>
      <c r="C8" s="9" t="s">
        <v>3</v>
      </c>
      <c r="D8" s="9" t="s">
        <v>68</v>
      </c>
      <c r="E8" s="9" t="s">
        <v>60</v>
      </c>
      <c r="F8" s="9" t="s">
        <v>4</v>
      </c>
      <c r="G8" s="9" t="s">
        <v>5</v>
      </c>
      <c r="H8" s="9" t="s">
        <v>24</v>
      </c>
      <c r="I8" s="9" t="s">
        <v>71</v>
      </c>
      <c r="J8" s="9" t="s">
        <v>1</v>
      </c>
      <c r="K8" s="9" t="s">
        <v>10</v>
      </c>
      <c r="L8" s="9" t="s">
        <v>25</v>
      </c>
      <c r="M8" s="9" t="s">
        <v>29</v>
      </c>
      <c r="N8" s="9" t="s">
        <v>30</v>
      </c>
      <c r="O8" s="9" t="s">
        <v>31</v>
      </c>
      <c r="P8" s="9" t="s">
        <v>72</v>
      </c>
      <c r="Q8" s="9" t="s">
        <v>32</v>
      </c>
      <c r="R8" s="9" t="s">
        <v>8</v>
      </c>
      <c r="S8" s="9" t="s">
        <v>20</v>
      </c>
    </row>
    <row r="9" spans="1:19" ht="91.5" customHeight="1" x14ac:dyDescent="0.25">
      <c r="A9" s="31">
        <v>1</v>
      </c>
      <c r="B9" s="12"/>
      <c r="C9" s="17" t="s">
        <v>26</v>
      </c>
      <c r="D9" s="17" t="s">
        <v>69</v>
      </c>
      <c r="E9" s="17" t="s">
        <v>61</v>
      </c>
      <c r="F9" s="17" t="s">
        <v>28</v>
      </c>
      <c r="G9" s="17"/>
      <c r="H9" s="50" t="s">
        <v>36</v>
      </c>
      <c r="I9" s="17" t="s">
        <v>50</v>
      </c>
      <c r="J9" s="17" t="s">
        <v>7</v>
      </c>
      <c r="K9" s="17">
        <v>1</v>
      </c>
      <c r="L9" s="18">
        <f t="shared" ref="L9" si="0">N9/K9</f>
        <v>188500</v>
      </c>
      <c r="M9" s="18">
        <f t="shared" ref="M9:M12" si="1">L9*1.2</f>
        <v>226200</v>
      </c>
      <c r="N9" s="18">
        <v>188500</v>
      </c>
      <c r="O9" s="18">
        <f t="shared" ref="O9:O12" si="2">N9*1.2</f>
        <v>226200</v>
      </c>
      <c r="P9" s="20">
        <f>Q9*100/120</f>
        <v>0</v>
      </c>
      <c r="Q9" s="32"/>
      <c r="R9" s="9" t="s">
        <v>19</v>
      </c>
      <c r="S9" s="49"/>
    </row>
    <row r="10" spans="1:19" ht="81" x14ac:dyDescent="0.25">
      <c r="A10" s="31">
        <v>2</v>
      </c>
      <c r="B10" s="12"/>
      <c r="C10" s="17" t="s">
        <v>26</v>
      </c>
      <c r="D10" s="17" t="s">
        <v>69</v>
      </c>
      <c r="E10" s="17" t="s">
        <v>62</v>
      </c>
      <c r="F10" s="17" t="s">
        <v>64</v>
      </c>
      <c r="G10" s="17"/>
      <c r="H10" s="51"/>
      <c r="I10" s="17" t="s">
        <v>50</v>
      </c>
      <c r="J10" s="17" t="s">
        <v>7</v>
      </c>
      <c r="K10" s="17">
        <v>2</v>
      </c>
      <c r="L10" s="18">
        <v>6000</v>
      </c>
      <c r="M10" s="18">
        <f t="shared" si="1"/>
        <v>7200</v>
      </c>
      <c r="N10" s="18">
        <f>K10*L10</f>
        <v>12000</v>
      </c>
      <c r="O10" s="18">
        <f t="shared" si="2"/>
        <v>14400</v>
      </c>
      <c r="P10" s="20">
        <f t="shared" ref="P10:P21" si="3">Q10*100/120</f>
        <v>0</v>
      </c>
      <c r="Q10" s="32"/>
      <c r="R10" s="9" t="s">
        <v>19</v>
      </c>
      <c r="S10" s="49"/>
    </row>
    <row r="11" spans="1:19" ht="81" x14ac:dyDescent="0.25">
      <c r="A11" s="31">
        <v>3</v>
      </c>
      <c r="B11" s="33"/>
      <c r="C11" s="17" t="s">
        <v>26</v>
      </c>
      <c r="D11" s="17" t="s">
        <v>69</v>
      </c>
      <c r="E11" s="17" t="s">
        <v>63</v>
      </c>
      <c r="F11" s="17" t="s">
        <v>65</v>
      </c>
      <c r="G11" s="17"/>
      <c r="H11" s="52"/>
      <c r="I11" s="17" t="s">
        <v>50</v>
      </c>
      <c r="J11" s="17" t="s">
        <v>7</v>
      </c>
      <c r="K11" s="17">
        <v>1</v>
      </c>
      <c r="L11" s="18">
        <v>6000</v>
      </c>
      <c r="M11" s="18">
        <f t="shared" si="1"/>
        <v>7200</v>
      </c>
      <c r="N11" s="18">
        <f>K11*L11</f>
        <v>6000</v>
      </c>
      <c r="O11" s="18">
        <f t="shared" si="2"/>
        <v>7200</v>
      </c>
      <c r="P11" s="20">
        <f t="shared" ref="P11" si="4">Q11*100/120</f>
        <v>0</v>
      </c>
      <c r="Q11" s="32"/>
      <c r="R11" s="9" t="s">
        <v>19</v>
      </c>
      <c r="S11" s="36"/>
    </row>
    <row r="12" spans="1:19" ht="81" x14ac:dyDescent="0.25">
      <c r="A12" s="31">
        <v>4</v>
      </c>
      <c r="B12" s="33"/>
      <c r="C12" s="17" t="s">
        <v>26</v>
      </c>
      <c r="D12" s="17" t="s">
        <v>69</v>
      </c>
      <c r="E12" s="17">
        <v>3000369</v>
      </c>
      <c r="F12" s="17" t="s">
        <v>38</v>
      </c>
      <c r="G12" s="17"/>
      <c r="H12" s="17" t="s">
        <v>42</v>
      </c>
      <c r="I12" s="37" t="s">
        <v>51</v>
      </c>
      <c r="J12" s="17" t="s">
        <v>7</v>
      </c>
      <c r="K12" s="17">
        <v>6</v>
      </c>
      <c r="L12" s="34">
        <v>2000</v>
      </c>
      <c r="M12" s="18">
        <f t="shared" si="1"/>
        <v>2400</v>
      </c>
      <c r="N12" s="34">
        <f>K12*L12</f>
        <v>12000</v>
      </c>
      <c r="O12" s="18">
        <f t="shared" si="2"/>
        <v>14400</v>
      </c>
      <c r="P12" s="20">
        <f t="shared" si="3"/>
        <v>0</v>
      </c>
      <c r="Q12" s="35"/>
      <c r="R12" s="9" t="s">
        <v>19</v>
      </c>
      <c r="S12" s="29"/>
    </row>
    <row r="13" spans="1:19" ht="81" x14ac:dyDescent="0.25">
      <c r="A13" s="31">
        <v>5</v>
      </c>
      <c r="B13" s="33"/>
      <c r="C13" s="17" t="s">
        <v>26</v>
      </c>
      <c r="D13" s="17" t="s">
        <v>69</v>
      </c>
      <c r="E13" s="17">
        <v>3006169</v>
      </c>
      <c r="F13" s="17" t="s">
        <v>39</v>
      </c>
      <c r="G13" s="17"/>
      <c r="H13" s="17" t="s">
        <v>43</v>
      </c>
      <c r="I13" s="37" t="s">
        <v>51</v>
      </c>
      <c r="J13" s="17" t="s">
        <v>7</v>
      </c>
      <c r="K13" s="17">
        <v>7</v>
      </c>
      <c r="L13" s="34">
        <v>2000</v>
      </c>
      <c r="M13" s="18">
        <f t="shared" ref="M13:M21" si="5">L13*1.2</f>
        <v>2400</v>
      </c>
      <c r="N13" s="34">
        <f t="shared" ref="N13:N21" si="6">K13*L13</f>
        <v>14000</v>
      </c>
      <c r="O13" s="18">
        <f t="shared" ref="O13:O21" si="7">N13*1.2</f>
        <v>16800</v>
      </c>
      <c r="P13" s="20">
        <f t="shared" si="3"/>
        <v>0</v>
      </c>
      <c r="Q13" s="35"/>
      <c r="R13" s="9" t="s">
        <v>19</v>
      </c>
      <c r="S13" s="29"/>
    </row>
    <row r="14" spans="1:19" ht="69" customHeight="1" x14ac:dyDescent="0.25">
      <c r="A14" s="31">
        <v>6</v>
      </c>
      <c r="B14" s="33"/>
      <c r="C14" s="40" t="s">
        <v>67</v>
      </c>
      <c r="D14" s="40" t="s">
        <v>70</v>
      </c>
      <c r="E14" s="17">
        <v>3000372</v>
      </c>
      <c r="F14" s="17" t="s">
        <v>40</v>
      </c>
      <c r="G14" s="17"/>
      <c r="H14" s="17" t="s">
        <v>54</v>
      </c>
      <c r="I14" s="37" t="s">
        <v>52</v>
      </c>
      <c r="J14" s="17" t="s">
        <v>7</v>
      </c>
      <c r="K14" s="17">
        <v>1</v>
      </c>
      <c r="L14" s="34">
        <v>2000</v>
      </c>
      <c r="M14" s="18">
        <f t="shared" si="5"/>
        <v>2400</v>
      </c>
      <c r="N14" s="34">
        <f t="shared" si="6"/>
        <v>2000</v>
      </c>
      <c r="O14" s="18">
        <f t="shared" si="7"/>
        <v>2400</v>
      </c>
      <c r="P14" s="20">
        <f t="shared" si="3"/>
        <v>0</v>
      </c>
      <c r="Q14" s="35"/>
      <c r="R14" s="9" t="s">
        <v>19</v>
      </c>
      <c r="S14" s="29"/>
    </row>
    <row r="15" spans="1:19" ht="81" x14ac:dyDescent="0.25">
      <c r="A15" s="31">
        <v>7</v>
      </c>
      <c r="B15" s="33"/>
      <c r="C15" s="40" t="s">
        <v>26</v>
      </c>
      <c r="D15" s="40" t="s">
        <v>69</v>
      </c>
      <c r="E15" s="17">
        <v>3000372</v>
      </c>
      <c r="F15" s="17" t="s">
        <v>40</v>
      </c>
      <c r="G15" s="17"/>
      <c r="H15" s="17" t="s">
        <v>54</v>
      </c>
      <c r="I15" s="37" t="s">
        <v>52</v>
      </c>
      <c r="J15" s="17" t="s">
        <v>7</v>
      </c>
      <c r="K15" s="17">
        <v>8</v>
      </c>
      <c r="L15" s="34">
        <v>2000</v>
      </c>
      <c r="M15" s="18">
        <f t="shared" si="5"/>
        <v>2400</v>
      </c>
      <c r="N15" s="34">
        <f t="shared" si="6"/>
        <v>16000</v>
      </c>
      <c r="O15" s="18">
        <f t="shared" si="7"/>
        <v>19200</v>
      </c>
      <c r="P15" s="20">
        <f t="shared" si="3"/>
        <v>0</v>
      </c>
      <c r="Q15" s="35"/>
      <c r="R15" s="9" t="s">
        <v>19</v>
      </c>
      <c r="S15" s="29"/>
    </row>
    <row r="16" spans="1:19" ht="81" x14ac:dyDescent="0.25">
      <c r="A16" s="31">
        <v>15</v>
      </c>
      <c r="B16" s="33"/>
      <c r="C16" s="40" t="s">
        <v>26</v>
      </c>
      <c r="D16" s="40" t="s">
        <v>69</v>
      </c>
      <c r="E16" s="17">
        <v>1078088</v>
      </c>
      <c r="F16" s="17" t="s">
        <v>55</v>
      </c>
      <c r="G16" s="17"/>
      <c r="H16" s="17" t="s">
        <v>44</v>
      </c>
      <c r="I16" s="38" t="s">
        <v>53</v>
      </c>
      <c r="J16" s="17" t="s">
        <v>7</v>
      </c>
      <c r="K16" s="17">
        <v>2</v>
      </c>
      <c r="L16" s="34">
        <v>2000</v>
      </c>
      <c r="M16" s="18">
        <f t="shared" si="5"/>
        <v>2400</v>
      </c>
      <c r="N16" s="34">
        <f t="shared" si="6"/>
        <v>4000</v>
      </c>
      <c r="O16" s="18">
        <f t="shared" si="7"/>
        <v>4800</v>
      </c>
      <c r="P16" s="20">
        <f t="shared" si="3"/>
        <v>0</v>
      </c>
      <c r="Q16" s="35"/>
      <c r="R16" s="9" t="s">
        <v>19</v>
      </c>
      <c r="S16" s="29"/>
    </row>
    <row r="17" spans="1:19" ht="81" x14ac:dyDescent="0.25">
      <c r="A17" s="31">
        <v>17</v>
      </c>
      <c r="B17" s="33"/>
      <c r="C17" s="40" t="s">
        <v>26</v>
      </c>
      <c r="D17" s="40" t="s">
        <v>69</v>
      </c>
      <c r="E17" s="17">
        <v>1078087</v>
      </c>
      <c r="F17" s="17" t="s">
        <v>59</v>
      </c>
      <c r="G17" s="17"/>
      <c r="H17" s="17" t="s">
        <v>45</v>
      </c>
      <c r="I17" s="38" t="s">
        <v>51</v>
      </c>
      <c r="J17" s="17" t="s">
        <v>7</v>
      </c>
      <c r="K17" s="17">
        <v>4</v>
      </c>
      <c r="L17" s="34">
        <v>2000</v>
      </c>
      <c r="M17" s="18">
        <f t="shared" si="5"/>
        <v>2400</v>
      </c>
      <c r="N17" s="34">
        <f t="shared" si="6"/>
        <v>8000</v>
      </c>
      <c r="O17" s="18">
        <f t="shared" si="7"/>
        <v>9600</v>
      </c>
      <c r="P17" s="20">
        <f t="shared" si="3"/>
        <v>0</v>
      </c>
      <c r="Q17" s="35"/>
      <c r="R17" s="9" t="s">
        <v>19</v>
      </c>
      <c r="S17" s="29"/>
    </row>
    <row r="18" spans="1:19" ht="60.75" x14ac:dyDescent="0.25">
      <c r="A18" s="31">
        <v>21</v>
      </c>
      <c r="B18" s="33"/>
      <c r="C18" s="40" t="s">
        <v>67</v>
      </c>
      <c r="D18" s="40" t="s">
        <v>70</v>
      </c>
      <c r="E18" s="17">
        <v>3000370</v>
      </c>
      <c r="F18" s="17" t="s">
        <v>41</v>
      </c>
      <c r="G18" s="17"/>
      <c r="H18" s="17" t="s">
        <v>46</v>
      </c>
      <c r="I18" s="37" t="s">
        <v>52</v>
      </c>
      <c r="J18" s="17" t="s">
        <v>7</v>
      </c>
      <c r="K18" s="17">
        <v>1</v>
      </c>
      <c r="L18" s="34">
        <v>2000</v>
      </c>
      <c r="M18" s="18">
        <f t="shared" si="5"/>
        <v>2400</v>
      </c>
      <c r="N18" s="34">
        <f t="shared" si="6"/>
        <v>2000</v>
      </c>
      <c r="O18" s="18">
        <f t="shared" si="7"/>
        <v>2400</v>
      </c>
      <c r="P18" s="20">
        <f t="shared" si="3"/>
        <v>0</v>
      </c>
      <c r="Q18" s="35"/>
      <c r="R18" s="9" t="s">
        <v>19</v>
      </c>
      <c r="S18" s="29"/>
    </row>
    <row r="19" spans="1:19" ht="66" customHeight="1" x14ac:dyDescent="0.25">
      <c r="A19" s="31">
        <v>22</v>
      </c>
      <c r="B19" s="33"/>
      <c r="C19" s="40" t="s">
        <v>67</v>
      </c>
      <c r="D19" s="40" t="s">
        <v>70</v>
      </c>
      <c r="E19" s="17">
        <v>1073271</v>
      </c>
      <c r="F19" s="17" t="s">
        <v>56</v>
      </c>
      <c r="G19" s="17"/>
      <c r="H19" s="17" t="s">
        <v>47</v>
      </c>
      <c r="I19" s="38" t="s">
        <v>51</v>
      </c>
      <c r="J19" s="17" t="s">
        <v>7</v>
      </c>
      <c r="K19" s="17">
        <v>2</v>
      </c>
      <c r="L19" s="34">
        <v>2000</v>
      </c>
      <c r="M19" s="18">
        <f t="shared" si="5"/>
        <v>2400</v>
      </c>
      <c r="N19" s="34">
        <f t="shared" si="6"/>
        <v>4000</v>
      </c>
      <c r="O19" s="18">
        <f t="shared" si="7"/>
        <v>4800</v>
      </c>
      <c r="P19" s="20">
        <f t="shared" si="3"/>
        <v>0</v>
      </c>
      <c r="Q19" s="35"/>
      <c r="R19" s="9" t="s">
        <v>19</v>
      </c>
      <c r="S19" s="29"/>
    </row>
    <row r="20" spans="1:19" ht="81" x14ac:dyDescent="0.25">
      <c r="A20" s="31">
        <v>24</v>
      </c>
      <c r="B20" s="33"/>
      <c r="C20" s="17" t="s">
        <v>26</v>
      </c>
      <c r="D20" s="17" t="s">
        <v>69</v>
      </c>
      <c r="E20" s="17">
        <v>1057624</v>
      </c>
      <c r="F20" s="17" t="s">
        <v>57</v>
      </c>
      <c r="G20" s="17"/>
      <c r="H20" s="17" t="s">
        <v>48</v>
      </c>
      <c r="I20" s="38" t="s">
        <v>51</v>
      </c>
      <c r="J20" s="17" t="s">
        <v>7</v>
      </c>
      <c r="K20" s="17">
        <v>4</v>
      </c>
      <c r="L20" s="34">
        <v>2000</v>
      </c>
      <c r="M20" s="18">
        <f t="shared" si="5"/>
        <v>2400</v>
      </c>
      <c r="N20" s="34">
        <f t="shared" si="6"/>
        <v>8000</v>
      </c>
      <c r="O20" s="18">
        <f t="shared" si="7"/>
        <v>9600</v>
      </c>
      <c r="P20" s="20">
        <f t="shared" si="3"/>
        <v>0</v>
      </c>
      <c r="Q20" s="35"/>
      <c r="R20" s="9" t="s">
        <v>19</v>
      </c>
      <c r="S20" s="29"/>
    </row>
    <row r="21" spans="1:19" ht="81" x14ac:dyDescent="0.25">
      <c r="A21" s="31">
        <v>28</v>
      </c>
      <c r="B21" s="33"/>
      <c r="C21" s="17" t="s">
        <v>26</v>
      </c>
      <c r="D21" s="17" t="s">
        <v>69</v>
      </c>
      <c r="E21" s="17">
        <v>1082460</v>
      </c>
      <c r="F21" s="17" t="s">
        <v>58</v>
      </c>
      <c r="G21" s="17"/>
      <c r="H21" s="17" t="s">
        <v>49</v>
      </c>
      <c r="I21" s="38" t="s">
        <v>51</v>
      </c>
      <c r="J21" s="17" t="s">
        <v>7</v>
      </c>
      <c r="K21" s="17">
        <v>17</v>
      </c>
      <c r="L21" s="34">
        <v>2000</v>
      </c>
      <c r="M21" s="18">
        <f t="shared" si="5"/>
        <v>2400</v>
      </c>
      <c r="N21" s="34">
        <f t="shared" si="6"/>
        <v>34000</v>
      </c>
      <c r="O21" s="18">
        <f t="shared" si="7"/>
        <v>40800</v>
      </c>
      <c r="P21" s="20">
        <f t="shared" si="3"/>
        <v>0</v>
      </c>
      <c r="Q21" s="35"/>
      <c r="R21" s="9" t="s">
        <v>19</v>
      </c>
      <c r="S21" s="29"/>
    </row>
    <row r="22" spans="1:19" ht="28.5" customHeight="1" x14ac:dyDescent="0.25">
      <c r="A22" s="42" t="s">
        <v>11</v>
      </c>
      <c r="B22" s="43"/>
      <c r="C22" s="43"/>
      <c r="D22" s="43"/>
      <c r="E22" s="43"/>
      <c r="F22" s="43"/>
      <c r="G22" s="43"/>
      <c r="H22" s="43"/>
      <c r="I22" s="43"/>
      <c r="J22" s="43"/>
      <c r="K22" s="44"/>
      <c r="L22" s="22"/>
      <c r="M22" s="22"/>
      <c r="N22" s="19">
        <f>SUM(N9:N21)</f>
        <v>310500</v>
      </c>
      <c r="O22" s="19">
        <f>SUM(O9:O21)</f>
        <v>372600</v>
      </c>
      <c r="P22" s="19">
        <f>SUM(P9:P21)</f>
        <v>0</v>
      </c>
      <c r="Q22" s="19">
        <f>SUM(Q9:Q21)</f>
        <v>0</v>
      </c>
      <c r="R22" s="30" t="s">
        <v>19</v>
      </c>
      <c r="S22" s="13"/>
    </row>
    <row r="23" spans="1:19" x14ac:dyDescent="0.25">
      <c r="A23" s="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 t="s">
        <v>66</v>
      </c>
      <c r="O23" s="1"/>
    </row>
    <row r="24" spans="1:19" ht="20.25" x14ac:dyDescent="0.3">
      <c r="A24" s="41" t="s">
        <v>23</v>
      </c>
      <c r="B24" s="41"/>
      <c r="C24" s="41"/>
      <c r="D24" s="41"/>
      <c r="E24" s="41"/>
      <c r="F24" s="41"/>
      <c r="G24" s="15">
        <f>P22</f>
        <v>0</v>
      </c>
      <c r="H24" s="21">
        <f>P22</f>
        <v>0</v>
      </c>
      <c r="I24" s="21"/>
      <c r="J24" s="10"/>
      <c r="K24" s="10"/>
      <c r="L24" s="10"/>
      <c r="M24" s="10"/>
      <c r="N24" s="10"/>
      <c r="O24" s="10"/>
      <c r="P24" s="14"/>
      <c r="Q24" s="14"/>
      <c r="R24" s="14"/>
      <c r="S24" s="14"/>
    </row>
    <row r="25" spans="1:19" ht="20.25" x14ac:dyDescent="0.3">
      <c r="A25" s="41" t="s">
        <v>73</v>
      </c>
      <c r="B25" s="41"/>
      <c r="C25" s="41"/>
      <c r="D25" s="41"/>
      <c r="E25" s="41"/>
      <c r="F25" s="41"/>
      <c r="G25" s="15">
        <f>G24*0.18</f>
        <v>0</v>
      </c>
      <c r="H25" s="21">
        <f>Q22-P22</f>
        <v>0</v>
      </c>
      <c r="I25" s="21"/>
      <c r="J25" s="10"/>
      <c r="K25" s="10"/>
      <c r="L25" s="10"/>
      <c r="M25" s="10"/>
      <c r="N25" s="10"/>
      <c r="O25" s="10"/>
      <c r="P25" s="14"/>
      <c r="Q25" s="14"/>
      <c r="R25" s="14"/>
      <c r="S25" s="14"/>
    </row>
    <row r="26" spans="1:19" ht="22.5" x14ac:dyDescent="0.25">
      <c r="A26" s="56" t="s">
        <v>33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</row>
    <row r="27" spans="1:19" ht="26.25" customHeight="1" x14ac:dyDescent="0.25">
      <c r="A27" s="25" t="s">
        <v>34</v>
      </c>
      <c r="B27" s="26"/>
      <c r="C27" s="26"/>
      <c r="D27" s="39"/>
      <c r="E27" s="28"/>
      <c r="F27" s="26"/>
      <c r="G27" s="26"/>
      <c r="H27" s="26"/>
      <c r="I27" s="28"/>
      <c r="J27" s="26"/>
      <c r="K27" s="26"/>
      <c r="L27" s="26"/>
      <c r="M27" s="26"/>
      <c r="N27" s="26"/>
      <c r="O27" s="26"/>
      <c r="P27" s="26"/>
      <c r="Q27" s="26"/>
      <c r="R27" s="26"/>
      <c r="S27" s="26"/>
    </row>
    <row r="28" spans="1:19" ht="26.25" customHeight="1" x14ac:dyDescent="0.25">
      <c r="A28" s="27" t="s">
        <v>35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</row>
    <row r="29" spans="1:19" ht="26.25" customHeight="1" x14ac:dyDescent="0.25">
      <c r="A29" s="27" t="s">
        <v>74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</row>
    <row r="30" spans="1:19" ht="26.25" customHeight="1" x14ac:dyDescent="0.25">
      <c r="A30" s="27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</row>
    <row r="31" spans="1:19" ht="20.25" x14ac:dyDescent="0.3">
      <c r="A31" s="4" t="s">
        <v>17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4"/>
      <c r="Q31" s="14"/>
      <c r="R31" s="14"/>
      <c r="S31" s="14"/>
    </row>
    <row r="32" spans="1:19" ht="20.25" x14ac:dyDescent="0.3">
      <c r="A32" s="4" t="s">
        <v>12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4"/>
      <c r="Q32" s="14"/>
      <c r="R32" s="14"/>
      <c r="S32" s="14"/>
    </row>
    <row r="33" spans="1:19" ht="20.25" x14ac:dyDescent="0.3">
      <c r="A33" s="4"/>
      <c r="B33" s="10" t="s">
        <v>13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4"/>
      <c r="Q33" s="14"/>
      <c r="R33" s="14"/>
      <c r="S33" s="14"/>
    </row>
    <row r="34" spans="1:19" ht="20.25" x14ac:dyDescent="0.25">
      <c r="A34" s="57" t="s">
        <v>22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</row>
    <row r="35" spans="1:19" ht="20.25" x14ac:dyDescent="0.25">
      <c r="A35" s="57" t="s">
        <v>21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</row>
    <row r="36" spans="1:19" ht="20.25" x14ac:dyDescent="0.25">
      <c r="A36" s="8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ht="21" thickBot="1" x14ac:dyDescent="0.3">
      <c r="A37" s="58"/>
      <c r="B37" s="58"/>
      <c r="C37" s="58"/>
      <c r="D37" s="58"/>
      <c r="E37" s="58"/>
      <c r="F37" s="58"/>
      <c r="G37" s="58"/>
      <c r="H37" s="4"/>
      <c r="I37" s="4"/>
      <c r="J37" s="4"/>
      <c r="K37" s="4"/>
      <c r="L37" s="4"/>
      <c r="M37" s="4"/>
      <c r="N37" s="4"/>
      <c r="O37" s="4"/>
      <c r="P37" s="55"/>
      <c r="Q37" s="55"/>
      <c r="R37" s="55"/>
      <c r="S37" s="55"/>
    </row>
    <row r="38" spans="1:19" ht="20.25" x14ac:dyDescent="0.25">
      <c r="A38" s="53" t="s">
        <v>14</v>
      </c>
      <c r="B38" s="53"/>
      <c r="C38" s="53"/>
      <c r="D38" s="53"/>
      <c r="E38" s="53"/>
      <c r="F38" s="53"/>
      <c r="G38" s="53"/>
      <c r="H38" s="4"/>
      <c r="I38" s="4"/>
      <c r="J38" s="4"/>
      <c r="K38" s="4"/>
      <c r="L38" s="4"/>
      <c r="M38" s="4"/>
      <c r="N38" s="4"/>
      <c r="O38" s="4"/>
      <c r="P38" s="54"/>
      <c r="Q38" s="54"/>
      <c r="R38" s="54"/>
      <c r="S38" s="54"/>
    </row>
    <row r="39" spans="1:19" ht="20.25" x14ac:dyDescent="0.25">
      <c r="A39" s="8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21" thickBot="1" x14ac:dyDescent="0.3">
      <c r="A40" s="8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55"/>
      <c r="Q40" s="55"/>
      <c r="R40" s="55"/>
      <c r="S40" s="55"/>
    </row>
    <row r="41" spans="1:19" ht="20.25" x14ac:dyDescent="0.25">
      <c r="A41" s="8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54"/>
      <c r="Q41" s="54"/>
      <c r="R41" s="54"/>
      <c r="S41" s="54"/>
    </row>
  </sheetData>
  <autoFilter ref="A8:S22"/>
  <mergeCells count="19">
    <mergeCell ref="A38:G38"/>
    <mergeCell ref="P38:S38"/>
    <mergeCell ref="P40:S40"/>
    <mergeCell ref="P41:S41"/>
    <mergeCell ref="A26:S26"/>
    <mergeCell ref="A34:S34"/>
    <mergeCell ref="A37:G37"/>
    <mergeCell ref="P37:S37"/>
    <mergeCell ref="A35:S35"/>
    <mergeCell ref="A24:F24"/>
    <mergeCell ref="A25:F25"/>
    <mergeCell ref="A22:K22"/>
    <mergeCell ref="A2:S2"/>
    <mergeCell ref="A3:S3"/>
    <mergeCell ref="A4:S4"/>
    <mergeCell ref="A5:S5"/>
    <mergeCell ref="A6:S6"/>
    <mergeCell ref="S9:S10"/>
    <mergeCell ref="H9:H11"/>
  </mergeCells>
  <pageMargins left="0.25" right="0.25" top="0.75" bottom="0.75" header="0.3" footer="0.3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AF9D41-FE80-42C2-9411-DCB182BD74E0}"/>
</file>

<file path=customXml/itemProps2.xml><?xml version="1.0" encoding="utf-8"?>
<ds:datastoreItem xmlns:ds="http://schemas.openxmlformats.org/officeDocument/2006/customXml" ds:itemID="{C6937588-E4B1-40ED-89F5-E9A1A406A31E}"/>
</file>

<file path=customXml/itemProps3.xml><?xml version="1.0" encoding="utf-8"?>
<ds:datastoreItem xmlns:ds="http://schemas.openxmlformats.org/officeDocument/2006/customXml" ds:itemID="{9706B056-C520-40AD-8A21-17F0BF4972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prok0301</cp:lastModifiedBy>
  <cp:lastPrinted>2018-04-23T11:23:06Z</cp:lastPrinted>
  <dcterms:created xsi:type="dcterms:W3CDTF">2016-10-11T08:44:59Z</dcterms:created>
  <dcterms:modified xsi:type="dcterms:W3CDTF">2019-11-18T05:27:27Z</dcterms:modified>
</cp:coreProperties>
</file>